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7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</externalReferences>
  <definedNames>
    <definedName name="_xlnm.Print_Area" localSheetId="10">'з початку року'!$A$1:$Q$45</definedName>
  </definedNames>
  <calcPr fullCalcOnLoad="1"/>
</workbook>
</file>

<file path=xl/sharedStrings.xml><?xml version="1.0" encoding="utf-8"?>
<sst xmlns="http://schemas.openxmlformats.org/spreadsheetml/2006/main" count="363" uniqueCount="119">
  <si>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</si>
  <si>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</si>
  <si>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</si>
  <si>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</si>
  <si>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</si>
  <si>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</si>
  <si>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</si>
  <si>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</si>
  <si>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</si>
  <si>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</si>
  <si>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</si>
  <si>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</si>
  <si>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</si>
  <si>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</si>
  <si>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</si>
  <si>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</si>
  <si>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</si>
  <si>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</si>
  <si>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</si>
  <si>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</si>
  <si>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</si>
  <si>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</si>
  <si>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</si>
  <si>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</si>
  <si>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</si>
  <si>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</si>
  <si>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</si>
  <si>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</si>
  <si>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</si>
  <si>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</si>
  <si>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</si>
  <si>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</si>
  <si>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</si>
  <si>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</si>
  <si>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</si>
  <si>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</si>
  <si>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</si>
  <si>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</si>
  <si>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</si>
  <si>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</si>
  <si>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</si>
  <si>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</si>
  <si>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</si>
  <si>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</si>
  <si>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</si>
  <si>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</si>
  <si>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</si>
  <si>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</si>
  <si>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</si>
  <si>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</si>
  <si>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</si>
  <si>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</si>
  <si>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</si>
  <si>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</si>
  <si>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</si>
  <si>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</si>
  <si>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</si>
  <si>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</si>
  <si>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</si>
  <si>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</si>
  <si>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</si>
  <si>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</si>
  <si>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</si>
  <si>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</si>
  <si>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</si>
  <si>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</si>
  <si>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</si>
  <si>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</si>
  <si>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</si>
  <si>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</si>
  <si>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</si>
  <si>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</si>
  <si>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</si>
  <si>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</si>
  <si>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</si>
  <si>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</si>
  <si>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</si>
  <si>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</si>
  <si>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</si>
  <si>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</si>
  <si>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</si>
  <si>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</si>
  <si>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</si>
  <si>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</si>
  <si>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</si>
  <si>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</si>
  <si>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</si>
  <si>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</si>
  <si>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</si>
  <si>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</si>
  <si>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</si>
  <si>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</si>
  <si>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</si>
  <si>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</si>
  <si>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</si>
  <si>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</si>
  <si>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</si>
  <si>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</si>
  <si>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</si>
  <si>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</si>
  <si>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</si>
  <si>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</si>
  <si>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</si>
  <si>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</si>
  <si>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</si>
  <si>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</si>
  <si>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</si>
  <si>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Аналіз планових показників надходжень до загального фонду міського бюджету  2015 рік</t>
  </si>
  <si>
    <t xml:space="preserve">станом на 01.10.2015 р. </t>
  </si>
  <si>
    <r>
      <t xml:space="preserve">станом на 01.10.2015р.           </t>
    </r>
    <r>
      <rPr>
        <sz val="10"/>
        <rFont val="Arial Cyr"/>
        <family val="0"/>
      </rPr>
      <t xml:space="preserve">  ( тис.грн.)</t>
    </r>
  </si>
  <si>
    <t xml:space="preserve">станом на 02.10.2015 р. </t>
  </si>
  <si>
    <t>Динаміка надходжень податків та неподаткових платежів за жовтень 2015 року</t>
  </si>
  <si>
    <t>Фактичні надходження (жовтень)</t>
  </si>
  <si>
    <t xml:space="preserve">Динаміка надходжень до бюджету розвитку за жовтень 2015 р. </t>
  </si>
  <si>
    <r>
      <t xml:space="preserve">станом на 02.10.2015р.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</si>
  <si>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02.10.2015р.</t>
    </r>
  </si>
  <si>
    <t>план на січень-жовтень  2015р.</t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</si>
  <si>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02.10.2015</t>
    </r>
    <r>
      <rPr>
        <sz val="10"/>
        <rFont val="Times New Roman"/>
        <family val="1"/>
      </rPr>
      <t xml:space="preserve"> (тис.грн.)</t>
    </r>
  </si>
  <si>
    <t>Зміни до  шомісячного розпису доходів станом на 02.10.2015р.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</si>
</sst>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7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85" fontId="12" fillId="0" borderId="41" xfId="0" applyNumberFormat="1" applyFont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12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185" fontId="7" fillId="0" borderId="4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093194"/>
        <c:axId val="9838747"/>
      </c:lineChart>
      <c:catAx>
        <c:axId val="10931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38747"/>
        <c:crosses val="autoZero"/>
        <c:auto val="0"/>
        <c:lblOffset val="100"/>
        <c:tickLblSkip val="1"/>
        <c:noMultiLvlLbl val="0"/>
      </c:catAx>
      <c:valAx>
        <c:axId val="983874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9319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жовтень!$L$4:$L$4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жовтень!$M$4:$M$24</c:f>
              <c:numCache/>
            </c:numRef>
          </c:val>
          <c:smooth val="1"/>
        </c:ser>
        <c:marker val="1"/>
        <c:axId val="63422276"/>
        <c:axId val="33929573"/>
      </c:lineChart>
      <c:catAx>
        <c:axId val="634222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29573"/>
        <c:crosses val="autoZero"/>
        <c:auto val="0"/>
        <c:lblOffset val="100"/>
        <c:tickLblSkip val="1"/>
        <c:noMultiLvlLbl val="0"/>
      </c:catAx>
      <c:valAx>
        <c:axId val="33929573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42227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67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02.10.2015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січень-жовтень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36930702"/>
        <c:axId val="63940863"/>
      </c:bar3DChart>
      <c:catAx>
        <c:axId val="36930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3940863"/>
        <c:crosses val="autoZero"/>
        <c:auto val="1"/>
        <c:lblOffset val="100"/>
        <c:tickLblSkip val="1"/>
        <c:noMultiLvlLbl val="0"/>
      </c:catAx>
      <c:valAx>
        <c:axId val="63940863"/>
        <c:scaling>
          <c:orientation val="minMax"/>
          <c:max val="2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930702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38596856"/>
        <c:axId val="11827385"/>
      </c:barChart>
      <c:catAx>
        <c:axId val="38596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827385"/>
        <c:crosses val="autoZero"/>
        <c:auto val="1"/>
        <c:lblOffset val="100"/>
        <c:tickLblSkip val="1"/>
        <c:noMultiLvlLbl val="0"/>
      </c:catAx>
      <c:valAx>
        <c:axId val="11827385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596856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9337602"/>
        <c:axId val="18494099"/>
      </c:barChart>
      <c:catAx>
        <c:axId val="39337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494099"/>
        <c:crosses val="autoZero"/>
        <c:auto val="1"/>
        <c:lblOffset val="100"/>
        <c:tickLblSkip val="1"/>
        <c:noMultiLvlLbl val="0"/>
      </c:catAx>
      <c:valAx>
        <c:axId val="18494099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337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32229164"/>
        <c:axId val="21627021"/>
      </c:barChart>
      <c:catAx>
        <c:axId val="32229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27021"/>
        <c:crossesAt val="0"/>
        <c:auto val="1"/>
        <c:lblOffset val="100"/>
        <c:tickLblSkip val="1"/>
        <c:noMultiLvlLbl val="0"/>
      </c:catAx>
      <c:valAx>
        <c:axId val="21627021"/>
        <c:scaling>
          <c:orientation val="minMax"/>
          <c:max val="68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29164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1439860"/>
        <c:axId val="58741013"/>
      </c:lineChart>
      <c:catAx>
        <c:axId val="2143986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41013"/>
        <c:crosses val="autoZero"/>
        <c:auto val="0"/>
        <c:lblOffset val="100"/>
        <c:tickLblSkip val="1"/>
        <c:noMultiLvlLbl val="0"/>
      </c:catAx>
      <c:valAx>
        <c:axId val="5874101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43986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8907070"/>
        <c:axId val="60401583"/>
      </c:lineChart>
      <c:catAx>
        <c:axId val="5890707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01583"/>
        <c:crosses val="autoZero"/>
        <c:auto val="0"/>
        <c:lblOffset val="100"/>
        <c:tickLblSkip val="1"/>
        <c:noMultiLvlLbl val="0"/>
      </c:catAx>
      <c:valAx>
        <c:axId val="6040158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90707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6743336"/>
        <c:axId val="60690025"/>
      </c:lineChart>
      <c:catAx>
        <c:axId val="67433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690025"/>
        <c:crosses val="autoZero"/>
        <c:auto val="0"/>
        <c:lblOffset val="100"/>
        <c:tickLblSkip val="1"/>
        <c:noMultiLvlLbl val="0"/>
      </c:catAx>
      <c:valAx>
        <c:axId val="6069002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74333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9339314"/>
        <c:axId val="16944963"/>
      </c:lineChart>
      <c:catAx>
        <c:axId val="93393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944963"/>
        <c:crosses val="autoZero"/>
        <c:auto val="0"/>
        <c:lblOffset val="100"/>
        <c:tickLblSkip val="1"/>
        <c:noMultiLvlLbl val="0"/>
      </c:catAx>
      <c:valAx>
        <c:axId val="1694496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33931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8286940"/>
        <c:axId val="30364733"/>
      </c:lineChart>
      <c:catAx>
        <c:axId val="182869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364733"/>
        <c:crosses val="autoZero"/>
        <c:auto val="0"/>
        <c:lblOffset val="100"/>
        <c:tickLblSkip val="1"/>
        <c:noMultiLvlLbl val="0"/>
      </c:catAx>
      <c:valAx>
        <c:axId val="30364733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28694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4847142"/>
        <c:axId val="43624279"/>
      </c:lineChart>
      <c:catAx>
        <c:axId val="48471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24279"/>
        <c:crosses val="autoZero"/>
        <c:auto val="0"/>
        <c:lblOffset val="100"/>
        <c:tickLblSkip val="1"/>
        <c:noMultiLvlLbl val="0"/>
      </c:catAx>
      <c:valAx>
        <c:axId val="43624279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4714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7074192"/>
        <c:axId val="43905681"/>
      </c:lineChart>
      <c:catAx>
        <c:axId val="570741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05681"/>
        <c:crosses val="autoZero"/>
        <c:auto val="0"/>
        <c:lblOffset val="100"/>
        <c:tickLblSkip val="1"/>
        <c:noMultiLvlLbl val="0"/>
      </c:catAx>
      <c:valAx>
        <c:axId val="43905681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074192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42254</c:v>
                </c:pt>
                <c:pt idx="5">
                  <c:v>42255</c:v>
                </c:pt>
                <c:pt idx="6">
                  <c:v>42256</c:v>
                </c:pt>
                <c:pt idx="7">
                  <c:v>42257</c:v>
                </c:pt>
                <c:pt idx="8">
                  <c:v>42258</c:v>
                </c:pt>
                <c:pt idx="9">
                  <c:v>42261</c:v>
                </c:pt>
                <c:pt idx="10">
                  <c:v>42262</c:v>
                </c:pt>
                <c:pt idx="11">
                  <c:v>42263</c:v>
                </c:pt>
                <c:pt idx="12">
                  <c:v>42264</c:v>
                </c:pt>
                <c:pt idx="13">
                  <c:v>42265</c:v>
                </c:pt>
                <c:pt idx="14">
                  <c:v>42268</c:v>
                </c:pt>
                <c:pt idx="15">
                  <c:v>42269</c:v>
                </c:pt>
                <c:pt idx="16">
                  <c:v>42270</c:v>
                </c:pt>
                <c:pt idx="17">
                  <c:v>42271</c:v>
                </c:pt>
                <c:pt idx="18">
                  <c:v>42272</c:v>
                </c:pt>
                <c:pt idx="19">
                  <c:v>42275</c:v>
                </c:pt>
                <c:pt idx="20">
                  <c:v>42276</c:v>
                </c:pt>
                <c:pt idx="21">
                  <c:v>42277</c:v>
                </c:pt>
              </c:strCache>
            </c:strRef>
          </c:cat>
          <c:val>
            <c:numRef>
              <c:f>вересень!$L$4:$L$25</c:f>
              <c:numCache>
                <c:ptCount val="22"/>
                <c:pt idx="0">
                  <c:v>4685.35</c:v>
                </c:pt>
                <c:pt idx="1">
                  <c:v>582.45</c:v>
                </c:pt>
                <c:pt idx="2">
                  <c:v>684</c:v>
                </c:pt>
                <c:pt idx="3">
                  <c:v>4209.5</c:v>
                </c:pt>
                <c:pt idx="4">
                  <c:v>4742.6</c:v>
                </c:pt>
                <c:pt idx="5">
                  <c:v>2025.1</c:v>
                </c:pt>
                <c:pt idx="6">
                  <c:v>1281.3</c:v>
                </c:pt>
                <c:pt idx="7">
                  <c:v>832.4</c:v>
                </c:pt>
                <c:pt idx="8">
                  <c:v>880.3</c:v>
                </c:pt>
                <c:pt idx="9">
                  <c:v>2198.6</c:v>
                </c:pt>
                <c:pt idx="10">
                  <c:v>2579.6</c:v>
                </c:pt>
                <c:pt idx="11">
                  <c:v>1780.5</c:v>
                </c:pt>
                <c:pt idx="12">
                  <c:v>1593.7</c:v>
                </c:pt>
                <c:pt idx="13">
                  <c:v>2392.3</c:v>
                </c:pt>
                <c:pt idx="14">
                  <c:v>1714.1</c:v>
                </c:pt>
                <c:pt idx="15">
                  <c:v>2192</c:v>
                </c:pt>
                <c:pt idx="16">
                  <c:v>2692.9</c:v>
                </c:pt>
                <c:pt idx="17">
                  <c:v>1309.24</c:v>
                </c:pt>
                <c:pt idx="18">
                  <c:v>2375.2</c:v>
                </c:pt>
                <c:pt idx="19">
                  <c:v>4229.6</c:v>
                </c:pt>
                <c:pt idx="20">
                  <c:v>6511.1</c:v>
                </c:pt>
                <c:pt idx="21">
                  <c:v>6512.6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42254</c:v>
                </c:pt>
                <c:pt idx="5">
                  <c:v>42255</c:v>
                </c:pt>
                <c:pt idx="6">
                  <c:v>42256</c:v>
                </c:pt>
                <c:pt idx="7">
                  <c:v>42257</c:v>
                </c:pt>
                <c:pt idx="8">
                  <c:v>42258</c:v>
                </c:pt>
                <c:pt idx="9">
                  <c:v>42261</c:v>
                </c:pt>
                <c:pt idx="10">
                  <c:v>42262</c:v>
                </c:pt>
                <c:pt idx="11">
                  <c:v>42263</c:v>
                </c:pt>
                <c:pt idx="12">
                  <c:v>42264</c:v>
                </c:pt>
                <c:pt idx="13">
                  <c:v>42265</c:v>
                </c:pt>
                <c:pt idx="14">
                  <c:v>42268</c:v>
                </c:pt>
                <c:pt idx="15">
                  <c:v>42269</c:v>
                </c:pt>
                <c:pt idx="16">
                  <c:v>42270</c:v>
                </c:pt>
                <c:pt idx="17">
                  <c:v>42271</c:v>
                </c:pt>
                <c:pt idx="18">
                  <c:v>42272</c:v>
                </c:pt>
                <c:pt idx="19">
                  <c:v>42275</c:v>
                </c:pt>
                <c:pt idx="20">
                  <c:v>42276</c:v>
                </c:pt>
                <c:pt idx="21">
                  <c:v>42277</c:v>
                </c:pt>
              </c:strCache>
            </c:strRef>
          </c:cat>
          <c:val>
            <c:numRef>
              <c:f>вересень!$O$4:$O$25</c:f>
              <c:numCache>
                <c:ptCount val="22"/>
                <c:pt idx="0">
                  <c:v>2636.565454545454</c:v>
                </c:pt>
                <c:pt idx="1">
                  <c:v>2636.6</c:v>
                </c:pt>
                <c:pt idx="2">
                  <c:v>2636.6</c:v>
                </c:pt>
                <c:pt idx="3">
                  <c:v>2636.6</c:v>
                </c:pt>
                <c:pt idx="4">
                  <c:v>2636.6</c:v>
                </c:pt>
                <c:pt idx="5">
                  <c:v>2636.6</c:v>
                </c:pt>
                <c:pt idx="6">
                  <c:v>2636.6</c:v>
                </c:pt>
                <c:pt idx="7">
                  <c:v>2636.6</c:v>
                </c:pt>
                <c:pt idx="8">
                  <c:v>2636.6</c:v>
                </c:pt>
                <c:pt idx="9">
                  <c:v>2636.6</c:v>
                </c:pt>
                <c:pt idx="10">
                  <c:v>2636.6</c:v>
                </c:pt>
                <c:pt idx="11">
                  <c:v>2636.6</c:v>
                </c:pt>
                <c:pt idx="12">
                  <c:v>2636.6</c:v>
                </c:pt>
                <c:pt idx="13">
                  <c:v>2636.6</c:v>
                </c:pt>
                <c:pt idx="14">
                  <c:v>2636.6</c:v>
                </c:pt>
                <c:pt idx="15">
                  <c:v>2636.6</c:v>
                </c:pt>
                <c:pt idx="16">
                  <c:v>2636.6</c:v>
                </c:pt>
                <c:pt idx="17">
                  <c:v>2636.6</c:v>
                </c:pt>
                <c:pt idx="18">
                  <c:v>2636.6</c:v>
                </c:pt>
                <c:pt idx="19">
                  <c:v>2636.6</c:v>
                </c:pt>
                <c:pt idx="20">
                  <c:v>2636.6</c:v>
                </c:pt>
                <c:pt idx="21">
                  <c:v>2636.6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42254</c:v>
                </c:pt>
                <c:pt idx="5">
                  <c:v>42255</c:v>
                </c:pt>
                <c:pt idx="6">
                  <c:v>42256</c:v>
                </c:pt>
                <c:pt idx="7">
                  <c:v>42257</c:v>
                </c:pt>
                <c:pt idx="8">
                  <c:v>42258</c:v>
                </c:pt>
                <c:pt idx="9">
                  <c:v>42261</c:v>
                </c:pt>
                <c:pt idx="10">
                  <c:v>42262</c:v>
                </c:pt>
                <c:pt idx="11">
                  <c:v>42263</c:v>
                </c:pt>
                <c:pt idx="12">
                  <c:v>42264</c:v>
                </c:pt>
                <c:pt idx="13">
                  <c:v>42265</c:v>
                </c:pt>
                <c:pt idx="14">
                  <c:v>42268</c:v>
                </c:pt>
                <c:pt idx="15">
                  <c:v>42269</c:v>
                </c:pt>
                <c:pt idx="16">
                  <c:v>42270</c:v>
                </c:pt>
                <c:pt idx="17">
                  <c:v>42271</c:v>
                </c:pt>
                <c:pt idx="18">
                  <c:v>42272</c:v>
                </c:pt>
                <c:pt idx="19">
                  <c:v>42275</c:v>
                </c:pt>
                <c:pt idx="20">
                  <c:v>42276</c:v>
                </c:pt>
                <c:pt idx="21">
                  <c:v>42277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4600</c:v>
                </c:pt>
                <c:pt idx="1">
                  <c:v>580</c:v>
                </c:pt>
                <c:pt idx="2">
                  <c:v>1250</c:v>
                </c:pt>
                <c:pt idx="3">
                  <c:v>3500</c:v>
                </c:pt>
                <c:pt idx="4">
                  <c:v>4800</c:v>
                </c:pt>
                <c:pt idx="5">
                  <c:v>1300</c:v>
                </c:pt>
                <c:pt idx="6">
                  <c:v>1560</c:v>
                </c:pt>
                <c:pt idx="7">
                  <c:v>1600</c:v>
                </c:pt>
                <c:pt idx="8">
                  <c:v>1700</c:v>
                </c:pt>
                <c:pt idx="9">
                  <c:v>3500</c:v>
                </c:pt>
                <c:pt idx="10">
                  <c:v>2200</c:v>
                </c:pt>
                <c:pt idx="11">
                  <c:v>2100</c:v>
                </c:pt>
                <c:pt idx="12">
                  <c:v>2100</c:v>
                </c:pt>
                <c:pt idx="13">
                  <c:v>3700</c:v>
                </c:pt>
                <c:pt idx="14">
                  <c:v>4600</c:v>
                </c:pt>
                <c:pt idx="15">
                  <c:v>3800</c:v>
                </c:pt>
                <c:pt idx="16">
                  <c:v>1800</c:v>
                </c:pt>
                <c:pt idx="17">
                  <c:v>1650</c:v>
                </c:pt>
                <c:pt idx="18">
                  <c:v>1330</c:v>
                </c:pt>
                <c:pt idx="19">
                  <c:v>1800</c:v>
                </c:pt>
                <c:pt idx="20">
                  <c:v>4100</c:v>
                </c:pt>
                <c:pt idx="21">
                  <c:v>3198.5</c:v>
                </c:pt>
              </c:numCache>
            </c:numRef>
          </c:val>
          <c:smooth val="1"/>
        </c:ser>
        <c:marker val="1"/>
        <c:axId val="59606810"/>
        <c:axId val="66699243"/>
      </c:lineChart>
      <c:catAx>
        <c:axId val="596068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99243"/>
        <c:crosses val="autoZero"/>
        <c:auto val="0"/>
        <c:lblOffset val="100"/>
        <c:tickLblSkip val="1"/>
        <c:noMultiLvlLbl val="0"/>
      </c:catAx>
      <c:valAx>
        <c:axId val="66699243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60681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67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січень-жовтень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02.10.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536 097,3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514 048,7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січень-жовтень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- 45 765,3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жовтень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50 675,4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жовтень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- 22 048,6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1507.10082</v>
          </cell>
        </row>
      </sheetData>
      <sheetData sheetId="2">
        <row r="83">
          <cell r="D83">
            <v>2162.07</v>
          </cell>
        </row>
      </sheetData>
      <sheetData sheetId="3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4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5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6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8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10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надх"/>
      <sheetName val="залишки  (2)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Фонтан Сіті"/>
    </sheetNames>
    <sheetDataSet>
      <sheetData sheetId="16">
        <row r="6">
          <cell r="K6">
            <v>168402826.62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8" t="s">
        <v>50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  <c r="M1" s="1"/>
      <c r="N1" s="111" t="s">
        <v>51</v>
      </c>
      <c r="O1" s="107"/>
      <c r="P1" s="107"/>
      <c r="Q1" s="107"/>
      <c r="R1" s="107"/>
      <c r="S1" s="112"/>
    </row>
    <row r="2" spans="1:19" ht="16.5" thickBot="1">
      <c r="A2" s="113" t="s">
        <v>56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52</v>
      </c>
      <c r="O2" s="117"/>
      <c r="P2" s="117"/>
      <c r="Q2" s="117"/>
      <c r="R2" s="117"/>
      <c r="S2" s="118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21" t="s">
        <v>37</v>
      </c>
      <c r="O27" s="121"/>
      <c r="P27" s="121"/>
      <c r="Q27" s="121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22" t="s">
        <v>31</v>
      </c>
      <c r="O28" s="122"/>
      <c r="P28" s="122"/>
      <c r="Q28" s="122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9">
        <v>42036</v>
      </c>
      <c r="O29" s="123">
        <f>'[1]січень '!$D$142</f>
        <v>132375.63</v>
      </c>
      <c r="P29" s="123"/>
      <c r="Q29" s="123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20"/>
      <c r="O30" s="123"/>
      <c r="P30" s="123"/>
      <c r="Q30" s="123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4" t="s">
        <v>46</v>
      </c>
      <c r="P32" s="125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6" t="s">
        <v>47</v>
      </c>
      <c r="P33" s="126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7" t="s">
        <v>49</v>
      </c>
      <c r="P34" s="128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21" t="s">
        <v>32</v>
      </c>
      <c r="O37" s="121"/>
      <c r="P37" s="121"/>
      <c r="Q37" s="121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30" t="s">
        <v>33</v>
      </c>
      <c r="O38" s="130"/>
      <c r="P38" s="130"/>
      <c r="Q38" s="130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9">
        <v>42036</v>
      </c>
      <c r="O39" s="129">
        <v>0</v>
      </c>
      <c r="P39" s="129"/>
      <c r="Q39" s="129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20"/>
      <c r="O40" s="129"/>
      <c r="P40" s="129"/>
      <c r="Q40" s="129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0" sqref="Q40:S4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111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113</v>
      </c>
      <c r="Q1" s="107"/>
      <c r="R1" s="107"/>
      <c r="S1" s="107"/>
      <c r="T1" s="107"/>
      <c r="U1" s="112"/>
    </row>
    <row r="2" spans="1:21" ht="16.5" thickBot="1">
      <c r="A2" s="113" t="s">
        <v>110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114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112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42278</v>
      </c>
      <c r="B4" s="41">
        <v>294.7</v>
      </c>
      <c r="C4" s="60">
        <v>0.2</v>
      </c>
      <c r="D4" s="47">
        <v>6.7</v>
      </c>
      <c r="E4" s="41">
        <v>25.3</v>
      </c>
      <c r="F4" s="45">
        <v>236.6</v>
      </c>
      <c r="G4" s="3">
        <v>0</v>
      </c>
      <c r="H4" s="3">
        <v>21.1</v>
      </c>
      <c r="I4" s="3">
        <v>0</v>
      </c>
      <c r="J4" s="3">
        <v>4.4</v>
      </c>
      <c r="K4" s="41">
        <f aca="true" t="shared" si="0" ref="K4:K24">L4-B4-C4-D4-E4-F4-G4-H4-I4-J4</f>
        <v>4321.1</v>
      </c>
      <c r="L4" s="41">
        <v>4910.1</v>
      </c>
      <c r="M4" s="41">
        <v>4700</v>
      </c>
      <c r="N4" s="4">
        <f aca="true" t="shared" si="1" ref="N4:N25">L4/M4</f>
        <v>1.0447021276595745</v>
      </c>
      <c r="O4" s="2">
        <f>AVERAGE(L4:L24)</f>
        <v>4910.1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42279</v>
      </c>
      <c r="B5" s="41"/>
      <c r="C5" s="60"/>
      <c r="D5" s="47"/>
      <c r="E5" s="41"/>
      <c r="F5" s="48"/>
      <c r="G5" s="3"/>
      <c r="H5" s="3"/>
      <c r="I5" s="3"/>
      <c r="J5" s="3"/>
      <c r="K5" s="41">
        <f t="shared" si="0"/>
        <v>0</v>
      </c>
      <c r="L5" s="41"/>
      <c r="M5" s="41">
        <v>620</v>
      </c>
      <c r="N5" s="4">
        <f t="shared" si="1"/>
        <v>0</v>
      </c>
      <c r="O5" s="2">
        <v>4910.1</v>
      </c>
      <c r="P5" s="104"/>
      <c r="Q5" s="47"/>
      <c r="R5" s="53"/>
      <c r="S5" s="135"/>
      <c r="T5" s="136"/>
      <c r="U5" s="34">
        <f aca="true" t="shared" si="2" ref="U5:U24">P5+Q5+S5+R5+T5</f>
        <v>0</v>
      </c>
    </row>
    <row r="6" spans="1:21" ht="12.75">
      <c r="A6" s="12">
        <v>42282</v>
      </c>
      <c r="B6" s="41"/>
      <c r="C6" s="60"/>
      <c r="D6" s="50"/>
      <c r="E6" s="41"/>
      <c r="F6" s="51"/>
      <c r="G6" s="3"/>
      <c r="H6" s="3"/>
      <c r="I6" s="3"/>
      <c r="J6" s="3"/>
      <c r="K6" s="41">
        <f t="shared" si="0"/>
        <v>0</v>
      </c>
      <c r="L6" s="41"/>
      <c r="M6" s="41">
        <v>2870</v>
      </c>
      <c r="N6" s="4">
        <f t="shared" si="1"/>
        <v>0</v>
      </c>
      <c r="O6" s="2">
        <v>4910.1</v>
      </c>
      <c r="P6" s="105"/>
      <c r="Q6" s="50"/>
      <c r="R6" s="106"/>
      <c r="S6" s="137"/>
      <c r="T6" s="138"/>
      <c r="U6" s="34">
        <f t="shared" si="2"/>
        <v>0</v>
      </c>
    </row>
    <row r="7" spans="1:21" ht="12.75">
      <c r="A7" s="12">
        <v>42283</v>
      </c>
      <c r="B7" s="41"/>
      <c r="C7" s="60"/>
      <c r="D7" s="47"/>
      <c r="E7" s="41"/>
      <c r="F7" s="48"/>
      <c r="G7" s="3"/>
      <c r="H7" s="3"/>
      <c r="I7" s="3"/>
      <c r="J7" s="3"/>
      <c r="K7" s="41">
        <f t="shared" si="0"/>
        <v>0</v>
      </c>
      <c r="L7" s="41"/>
      <c r="M7" s="41">
        <v>3530</v>
      </c>
      <c r="N7" s="4">
        <f t="shared" si="1"/>
        <v>0</v>
      </c>
      <c r="O7" s="2">
        <v>4910.1</v>
      </c>
      <c r="P7" s="104"/>
      <c r="Q7" s="47"/>
      <c r="R7" s="53"/>
      <c r="S7" s="135"/>
      <c r="T7" s="136"/>
      <c r="U7" s="34">
        <f t="shared" si="2"/>
        <v>0</v>
      </c>
    </row>
    <row r="8" spans="1:21" ht="12.75">
      <c r="A8" s="12">
        <v>42284</v>
      </c>
      <c r="B8" s="41"/>
      <c r="C8" s="96"/>
      <c r="D8" s="3"/>
      <c r="E8" s="3"/>
      <c r="F8" s="41"/>
      <c r="G8" s="3"/>
      <c r="H8" s="3"/>
      <c r="I8" s="3"/>
      <c r="J8" s="3"/>
      <c r="K8" s="41">
        <f t="shared" si="0"/>
        <v>0</v>
      </c>
      <c r="L8" s="41"/>
      <c r="M8" s="41">
        <v>3460</v>
      </c>
      <c r="N8" s="4">
        <f t="shared" si="1"/>
        <v>0</v>
      </c>
      <c r="O8" s="2">
        <v>4910.1</v>
      </c>
      <c r="P8" s="104"/>
      <c r="Q8" s="47"/>
      <c r="R8" s="53"/>
      <c r="S8" s="135"/>
      <c r="T8" s="136"/>
      <c r="U8" s="34">
        <f t="shared" si="2"/>
        <v>0</v>
      </c>
    </row>
    <row r="9" spans="1:21" ht="12.75">
      <c r="A9" s="12">
        <v>42285</v>
      </c>
      <c r="B9" s="41"/>
      <c r="C9" s="96"/>
      <c r="D9" s="3"/>
      <c r="E9" s="3"/>
      <c r="F9" s="41"/>
      <c r="G9" s="3"/>
      <c r="H9" s="3"/>
      <c r="I9" s="3"/>
      <c r="J9" s="3"/>
      <c r="K9" s="41">
        <f t="shared" si="0"/>
        <v>0</v>
      </c>
      <c r="L9" s="41"/>
      <c r="M9" s="41">
        <v>1300</v>
      </c>
      <c r="N9" s="4">
        <f t="shared" si="1"/>
        <v>0</v>
      </c>
      <c r="O9" s="2">
        <v>4910.1</v>
      </c>
      <c r="P9" s="104"/>
      <c r="Q9" s="47"/>
      <c r="R9" s="52"/>
      <c r="S9" s="135"/>
      <c r="T9" s="136"/>
      <c r="U9" s="34">
        <f t="shared" si="2"/>
        <v>0</v>
      </c>
    </row>
    <row r="10" spans="1:21" ht="12.75">
      <c r="A10" s="12">
        <v>42286</v>
      </c>
      <c r="B10" s="41"/>
      <c r="C10" s="96"/>
      <c r="D10" s="3"/>
      <c r="E10" s="3"/>
      <c r="F10" s="41"/>
      <c r="G10" s="3"/>
      <c r="H10" s="3"/>
      <c r="I10" s="3"/>
      <c r="J10" s="3"/>
      <c r="K10" s="41">
        <f t="shared" si="0"/>
        <v>0</v>
      </c>
      <c r="L10" s="41"/>
      <c r="M10" s="55">
        <v>1550</v>
      </c>
      <c r="N10" s="4">
        <f t="shared" si="1"/>
        <v>0</v>
      </c>
      <c r="O10" s="2">
        <v>4910.1</v>
      </c>
      <c r="P10" s="104"/>
      <c r="Q10" s="47"/>
      <c r="R10" s="53"/>
      <c r="S10" s="135"/>
      <c r="T10" s="136"/>
      <c r="U10" s="34">
        <f t="shared" si="2"/>
        <v>0</v>
      </c>
    </row>
    <row r="11" spans="1:21" ht="12.75">
      <c r="A11" s="12">
        <v>42289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2150</v>
      </c>
      <c r="N11" s="4">
        <f t="shared" si="1"/>
        <v>0</v>
      </c>
      <c r="O11" s="2">
        <v>4910.1</v>
      </c>
      <c r="P11" s="104"/>
      <c r="Q11" s="47"/>
      <c r="R11" s="53"/>
      <c r="S11" s="135"/>
      <c r="T11" s="136"/>
      <c r="U11" s="34">
        <f t="shared" si="2"/>
        <v>0</v>
      </c>
    </row>
    <row r="12" spans="1:21" ht="12.75">
      <c r="A12" s="12">
        <v>42290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2200</v>
      </c>
      <c r="N12" s="4">
        <f t="shared" si="1"/>
        <v>0</v>
      </c>
      <c r="O12" s="2">
        <v>4910.1</v>
      </c>
      <c r="P12" s="104"/>
      <c r="Q12" s="47"/>
      <c r="R12" s="53"/>
      <c r="S12" s="135"/>
      <c r="T12" s="136"/>
      <c r="U12" s="34">
        <f t="shared" si="2"/>
        <v>0</v>
      </c>
    </row>
    <row r="13" spans="1:21" ht="12.75">
      <c r="A13" s="12">
        <v>42292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4500</v>
      </c>
      <c r="N13" s="4">
        <f t="shared" si="1"/>
        <v>0</v>
      </c>
      <c r="O13" s="2">
        <v>4910.1</v>
      </c>
      <c r="P13" s="104"/>
      <c r="Q13" s="47"/>
      <c r="R13" s="53"/>
      <c r="S13" s="135"/>
      <c r="T13" s="136"/>
      <c r="U13" s="34">
        <f t="shared" si="2"/>
        <v>0</v>
      </c>
    </row>
    <row r="14" spans="1:21" ht="12.75">
      <c r="A14" s="12">
        <v>42293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1700</v>
      </c>
      <c r="N14" s="4">
        <f t="shared" si="1"/>
        <v>0</v>
      </c>
      <c r="O14" s="2">
        <v>4910.1</v>
      </c>
      <c r="P14" s="104"/>
      <c r="Q14" s="47"/>
      <c r="R14" s="52"/>
      <c r="S14" s="135"/>
      <c r="T14" s="136"/>
      <c r="U14" s="34">
        <f t="shared" si="2"/>
        <v>0</v>
      </c>
    </row>
    <row r="15" spans="1:21" ht="12.75">
      <c r="A15" s="12">
        <v>42296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1650</v>
      </c>
      <c r="N15" s="4">
        <f t="shared" si="1"/>
        <v>0</v>
      </c>
      <c r="O15" s="2">
        <v>4910.1</v>
      </c>
      <c r="P15" s="104"/>
      <c r="Q15" s="47"/>
      <c r="R15" s="52"/>
      <c r="S15" s="135"/>
      <c r="T15" s="136"/>
      <c r="U15" s="34">
        <f t="shared" si="2"/>
        <v>0</v>
      </c>
    </row>
    <row r="16" spans="1:21" ht="12.75">
      <c r="A16" s="12">
        <v>42297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2300</v>
      </c>
      <c r="N16" s="4">
        <f>L16/M16</f>
        <v>0</v>
      </c>
      <c r="O16" s="2">
        <v>4910.1</v>
      </c>
      <c r="P16" s="104"/>
      <c r="Q16" s="47"/>
      <c r="R16" s="52"/>
      <c r="S16" s="135"/>
      <c r="T16" s="136"/>
      <c r="U16" s="34">
        <f t="shared" si="2"/>
        <v>0</v>
      </c>
    </row>
    <row r="17" spans="1:21" ht="12.75">
      <c r="A17" s="12">
        <v>42298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2600</v>
      </c>
      <c r="N17" s="4">
        <f t="shared" si="1"/>
        <v>0</v>
      </c>
      <c r="O17" s="2">
        <v>4910.1</v>
      </c>
      <c r="P17" s="104"/>
      <c r="Q17" s="47"/>
      <c r="R17" s="52"/>
      <c r="S17" s="135"/>
      <c r="T17" s="136"/>
      <c r="U17" s="34">
        <f t="shared" si="2"/>
        <v>0</v>
      </c>
    </row>
    <row r="18" spans="1:21" ht="12.75">
      <c r="A18" s="12">
        <v>42299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3600</v>
      </c>
      <c r="N18" s="4">
        <f t="shared" si="1"/>
        <v>0</v>
      </c>
      <c r="O18" s="2">
        <v>4910.1</v>
      </c>
      <c r="P18" s="104"/>
      <c r="Q18" s="47"/>
      <c r="R18" s="53"/>
      <c r="S18" s="135"/>
      <c r="T18" s="136"/>
      <c r="U18" s="34">
        <f t="shared" si="2"/>
        <v>0</v>
      </c>
    </row>
    <row r="19" spans="1:21" ht="12.75">
      <c r="A19" s="12">
        <v>42300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2100</v>
      </c>
      <c r="N19" s="4">
        <f>L19/M19</f>
        <v>0</v>
      </c>
      <c r="O19" s="2">
        <v>4910.1</v>
      </c>
      <c r="P19" s="104"/>
      <c r="Q19" s="47"/>
      <c r="R19" s="53"/>
      <c r="S19" s="135"/>
      <c r="T19" s="136"/>
      <c r="U19" s="34">
        <f t="shared" si="2"/>
        <v>0</v>
      </c>
    </row>
    <row r="20" spans="1:21" ht="12.75">
      <c r="A20" s="12">
        <v>42303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2500</v>
      </c>
      <c r="N20" s="4">
        <f t="shared" si="1"/>
        <v>0</v>
      </c>
      <c r="O20" s="2">
        <v>4910.1</v>
      </c>
      <c r="P20" s="104"/>
      <c r="Q20" s="47"/>
      <c r="R20" s="53"/>
      <c r="S20" s="135"/>
      <c r="T20" s="136"/>
      <c r="U20" s="34">
        <f t="shared" si="2"/>
        <v>0</v>
      </c>
    </row>
    <row r="21" spans="1:21" ht="12.75">
      <c r="A21" s="12">
        <v>42304</v>
      </c>
      <c r="B21" s="41"/>
      <c r="C21" s="96"/>
      <c r="D21" s="3"/>
      <c r="E21" s="41"/>
      <c r="F21" s="41"/>
      <c r="G21" s="3"/>
      <c r="H21" s="3"/>
      <c r="I21" s="3"/>
      <c r="J21" s="3"/>
      <c r="K21" s="41">
        <f t="shared" si="0"/>
        <v>0</v>
      </c>
      <c r="L21" s="41"/>
      <c r="M21" s="41">
        <v>2700</v>
      </c>
      <c r="N21" s="4">
        <f t="shared" si="1"/>
        <v>0</v>
      </c>
      <c r="O21" s="2">
        <v>4910.1</v>
      </c>
      <c r="P21" s="46"/>
      <c r="Q21" s="52"/>
      <c r="R21" s="53"/>
      <c r="S21" s="135"/>
      <c r="T21" s="136"/>
      <c r="U21" s="34">
        <f t="shared" si="2"/>
        <v>0</v>
      </c>
    </row>
    <row r="22" spans="1:21" ht="12.75">
      <c r="A22" s="12">
        <v>42305</v>
      </c>
      <c r="B22" s="41"/>
      <c r="C22" s="96"/>
      <c r="D22" s="3"/>
      <c r="E22" s="41"/>
      <c r="F22" s="41"/>
      <c r="G22" s="3"/>
      <c r="H22" s="3"/>
      <c r="I22" s="3"/>
      <c r="J22" s="3"/>
      <c r="K22" s="41">
        <f t="shared" si="0"/>
        <v>0</v>
      </c>
      <c r="L22" s="41"/>
      <c r="M22" s="41">
        <v>2800</v>
      </c>
      <c r="N22" s="4">
        <f t="shared" si="1"/>
        <v>0</v>
      </c>
      <c r="O22" s="2">
        <v>4910.1</v>
      </c>
      <c r="P22" s="46"/>
      <c r="Q22" s="52"/>
      <c r="R22" s="53"/>
      <c r="S22" s="135"/>
      <c r="T22" s="136"/>
      <c r="U22" s="34">
        <f t="shared" si="2"/>
        <v>0</v>
      </c>
    </row>
    <row r="23" spans="1:21" ht="12.75">
      <c r="A23" s="12">
        <v>42306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6200</v>
      </c>
      <c r="N23" s="4">
        <f t="shared" si="1"/>
        <v>0</v>
      </c>
      <c r="O23" s="2">
        <v>4910.1</v>
      </c>
      <c r="P23" s="46"/>
      <c r="Q23" s="52"/>
      <c r="R23" s="53"/>
      <c r="S23" s="135"/>
      <c r="T23" s="136"/>
      <c r="U23" s="34">
        <f t="shared" si="2"/>
        <v>0</v>
      </c>
    </row>
    <row r="24" spans="1:21" ht="13.5" thickBot="1">
      <c r="A24" s="12">
        <v>42307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6561.9</v>
      </c>
      <c r="N24" s="4">
        <f t="shared" si="1"/>
        <v>0</v>
      </c>
      <c r="O24" s="2">
        <v>4910.1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38" t="s">
        <v>30</v>
      </c>
      <c r="B25" s="99">
        <f>SUM(B4:B24)</f>
        <v>294.7</v>
      </c>
      <c r="C25" s="99">
        <f>SUM(C4:C24)</f>
        <v>0.2</v>
      </c>
      <c r="D25" s="99">
        <f>SUM(D4:D24)</f>
        <v>6.7</v>
      </c>
      <c r="E25" s="99">
        <f>SUM(E4:E24)</f>
        <v>25.3</v>
      </c>
      <c r="F25" s="99">
        <f>SUM(F4:F24)</f>
        <v>236.6</v>
      </c>
      <c r="G25" s="99">
        <f>SUM(G4:G24)</f>
        <v>0</v>
      </c>
      <c r="H25" s="99">
        <f>SUM(H4:H24)</f>
        <v>21.1</v>
      </c>
      <c r="I25" s="100">
        <f>SUM(I4:I24)</f>
        <v>0</v>
      </c>
      <c r="J25" s="100">
        <f>SUM(J4:J24)</f>
        <v>4.4</v>
      </c>
      <c r="K25" s="42">
        <f>SUM(K4:K24)</f>
        <v>4321.1</v>
      </c>
      <c r="L25" s="42">
        <f>SUM(L4:L24)</f>
        <v>4910.1</v>
      </c>
      <c r="M25" s="42">
        <f>SUM(M4:M24)</f>
        <v>61591.9</v>
      </c>
      <c r="N25" s="14">
        <f t="shared" si="1"/>
        <v>0.0797198982333716</v>
      </c>
      <c r="O25" s="2"/>
      <c r="P25" s="89">
        <f>SUM(P4:P24)</f>
        <v>0</v>
      </c>
      <c r="Q25" s="89">
        <f>SUM(Q4:Q24)</f>
        <v>0</v>
      </c>
      <c r="R25" s="89">
        <f>SUM(R4:R24)</f>
        <v>0</v>
      </c>
      <c r="S25" s="141">
        <f>SUM(S4:S24)</f>
        <v>0</v>
      </c>
      <c r="T25" s="142"/>
      <c r="U25" s="89">
        <f>P25+Q25+S25+R25+T25</f>
        <v>0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42279</v>
      </c>
      <c r="Q30" s="123">
        <v>286.60255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42279</v>
      </c>
      <c r="Q40" s="129">
        <v>168402.82662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40:P41"/>
    <mergeCell ref="Q40:S41"/>
    <mergeCell ref="Q33:R33"/>
    <mergeCell ref="Q34:R34"/>
    <mergeCell ref="P38:S38"/>
    <mergeCell ref="P39:S39"/>
    <mergeCell ref="P28:S28"/>
    <mergeCell ref="P29:S29"/>
    <mergeCell ref="P30:P31"/>
    <mergeCell ref="Q30:S31"/>
    <mergeCell ref="S23:T23"/>
    <mergeCell ref="S24:T24"/>
    <mergeCell ref="S25:T2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E57" sqref="E57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52" t="s">
        <v>115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3"/>
      <c r="M27" s="153"/>
      <c r="N27" s="153"/>
    </row>
    <row r="28" spans="1:16" ht="78.75" customHeight="1">
      <c r="A28" s="147" t="s">
        <v>36</v>
      </c>
      <c r="B28" s="143" t="s">
        <v>62</v>
      </c>
      <c r="C28" s="143"/>
      <c r="D28" s="149" t="s">
        <v>63</v>
      </c>
      <c r="E28" s="150"/>
      <c r="F28" s="151" t="s">
        <v>64</v>
      </c>
      <c r="G28" s="145"/>
      <c r="H28" s="144"/>
      <c r="I28" s="149"/>
      <c r="J28" s="144"/>
      <c r="K28" s="145"/>
      <c r="L28" s="158" t="s">
        <v>40</v>
      </c>
      <c r="M28" s="159"/>
      <c r="N28" s="160"/>
      <c r="O28" s="154" t="s">
        <v>117</v>
      </c>
      <c r="P28" s="155"/>
    </row>
    <row r="29" spans="1:16" ht="45">
      <c r="A29" s="148"/>
      <c r="B29" s="71" t="s">
        <v>116</v>
      </c>
      <c r="C29" s="27" t="s">
        <v>25</v>
      </c>
      <c r="D29" s="71" t="str">
        <f>B29</f>
        <v>план на січень-жовтень  2015р.</v>
      </c>
      <c r="E29" s="27" t="str">
        <f>C29</f>
        <v>факт</v>
      </c>
      <c r="F29" s="70" t="str">
        <f>B29</f>
        <v>план на січень-жовтень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січень-жовтень  2015р.</v>
      </c>
      <c r="M29" s="27" t="s">
        <v>25</v>
      </c>
      <c r="N29" s="67" t="s">
        <v>26</v>
      </c>
      <c r="O29" s="145"/>
      <c r="P29" s="149"/>
    </row>
    <row r="30" spans="1:16" ht="23.25" customHeight="1" thickBot="1">
      <c r="A30" s="65">
        <f>жовтень!Q40</f>
        <v>168402.82662</v>
      </c>
      <c r="B30" s="72">
        <v>6735.98</v>
      </c>
      <c r="C30" s="72">
        <v>3987.63</v>
      </c>
      <c r="D30" s="72">
        <v>1600</v>
      </c>
      <c r="E30" s="72">
        <v>593.1</v>
      </c>
      <c r="F30" s="72">
        <v>1332.9</v>
      </c>
      <c r="G30" s="72">
        <v>1859.08</v>
      </c>
      <c r="H30" s="72"/>
      <c r="I30" s="72"/>
      <c r="J30" s="72"/>
      <c r="K30" s="72"/>
      <c r="L30" s="92">
        <v>9668.88</v>
      </c>
      <c r="M30" s="73">
        <v>6439.81</v>
      </c>
      <c r="N30" s="74">
        <v>-3229.07</v>
      </c>
      <c r="O30" s="156">
        <f>жовтень!Q30</f>
        <v>286.60255</v>
      </c>
      <c r="P30" s="157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3"/>
      <c r="P31" s="143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73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269865.12</v>
      </c>
      <c r="C47" s="39">
        <v>264670.09</v>
      </c>
      <c r="F47" s="1" t="s">
        <v>24</v>
      </c>
      <c r="G47" s="8"/>
      <c r="H47" s="14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83545</v>
      </c>
      <c r="C48" s="17">
        <v>76539.27</v>
      </c>
      <c r="G48" s="8"/>
      <c r="H48" s="14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73860</v>
      </c>
      <c r="C49" s="16">
        <v>72014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61</v>
      </c>
      <c r="B50" s="16">
        <v>5759.3</v>
      </c>
      <c r="C50" s="16">
        <v>5579.18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57522.75</v>
      </c>
      <c r="C51" s="16">
        <v>51469.1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5770</v>
      </c>
      <c r="C52" s="16">
        <v>6785.09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2400</v>
      </c>
      <c r="C53" s="16">
        <v>2078.5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37375.17</v>
      </c>
      <c r="C54" s="16">
        <v>34913.48999999993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536097.34</v>
      </c>
      <c r="C55" s="11">
        <v>514048.72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D32" sqref="D32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107</v>
      </c>
    </row>
    <row r="3" spans="2:7" ht="18">
      <c r="B3" s="19"/>
      <c r="G3" s="20" t="s">
        <v>71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118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-9851.7</v>
      </c>
      <c r="M7" s="23">
        <f t="shared" si="0"/>
        <v>-13596.06556</v>
      </c>
      <c r="N7" s="56">
        <f>SUM(B8:M14)</f>
        <v>77932.47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 t="s">
        <v>60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72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52238.399999999994</v>
      </c>
      <c r="K15" s="54">
        <f t="shared" si="2"/>
        <v>50675.437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607955.0700000001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55</v>
      </c>
      <c r="Q1" s="107"/>
      <c r="R1" s="107"/>
      <c r="S1" s="107"/>
      <c r="T1" s="107"/>
      <c r="U1" s="112"/>
    </row>
    <row r="2" spans="1:21" ht="16.5" thickBot="1">
      <c r="A2" s="113" t="s">
        <v>68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65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9">
        <v>20883.79</v>
      </c>
      <c r="T23" s="140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41">
        <f>SUM(S4:S23)</f>
        <v>21384.690000000002</v>
      </c>
      <c r="T24" s="142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42064</v>
      </c>
      <c r="Q29" s="123">
        <f>'[1]лютий'!$D$109</f>
        <v>138305.95627000002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49</v>
      </c>
      <c r="R32" s="128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42064</v>
      </c>
      <c r="Q39" s="129">
        <v>0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66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69</v>
      </c>
      <c r="Q1" s="107"/>
      <c r="R1" s="107"/>
      <c r="S1" s="107"/>
      <c r="T1" s="107"/>
      <c r="U1" s="112"/>
    </row>
    <row r="2" spans="1:21" ht="16.5" thickBot="1">
      <c r="A2" s="113" t="s">
        <v>74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75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67</v>
      </c>
      <c r="M3" s="40" t="s">
        <v>76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9">
        <v>13804</v>
      </c>
      <c r="T24" s="140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41">
        <f>SUM(S4:S24)</f>
        <v>13804</v>
      </c>
      <c r="T25" s="142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42095</v>
      </c>
      <c r="Q30" s="123">
        <f>'[2]березень'!$D$109</f>
        <v>147433.23977000001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42095</v>
      </c>
      <c r="Q40" s="129">
        <v>0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77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79</v>
      </c>
      <c r="Q1" s="107"/>
      <c r="R1" s="107"/>
      <c r="S1" s="107"/>
      <c r="T1" s="107"/>
      <c r="U1" s="112"/>
    </row>
    <row r="2" spans="1:21" ht="16.5" thickBot="1">
      <c r="A2" s="113" t="s">
        <v>81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82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78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9">
        <v>7506813.9</v>
      </c>
      <c r="T24" s="140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41">
        <f>SUM(S4:S24)</f>
        <v>7506813.9</v>
      </c>
      <c r="T25" s="142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42125</v>
      </c>
      <c r="Q30" s="123">
        <f>'[1]квітень'!$D$108</f>
        <v>154856.06924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42125</v>
      </c>
      <c r="Q40" s="129">
        <v>0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83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85</v>
      </c>
      <c r="Q1" s="107"/>
      <c r="R1" s="107"/>
      <c r="S1" s="107"/>
      <c r="T1" s="107"/>
      <c r="U1" s="112"/>
    </row>
    <row r="2" spans="1:21" ht="16.5" thickBot="1">
      <c r="A2" s="113" t="s">
        <v>87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88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84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3">
        <v>0</v>
      </c>
      <c r="T4" s="134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41">
        <f>SUM(S4:S21)</f>
        <v>0</v>
      </c>
      <c r="T22" s="142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21" t="s">
        <v>37</v>
      </c>
      <c r="Q25" s="121"/>
      <c r="R25" s="121"/>
      <c r="S25" s="121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22" t="s">
        <v>31</v>
      </c>
      <c r="Q26" s="122"/>
      <c r="R26" s="122"/>
      <c r="S26" s="122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9">
        <v>42156</v>
      </c>
      <c r="Q27" s="123">
        <f>'[1]травень'!$D$83</f>
        <v>153606.78</v>
      </c>
      <c r="R27" s="123"/>
      <c r="S27" s="123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0"/>
      <c r="Q28" s="123"/>
      <c r="R28" s="123"/>
      <c r="S28" s="123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27" t="s">
        <v>70</v>
      </c>
      <c r="R30" s="128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26" t="s">
        <v>47</v>
      </c>
      <c r="R31" s="126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21" t="s">
        <v>32</v>
      </c>
      <c r="Q35" s="121"/>
      <c r="R35" s="121"/>
      <c r="S35" s="121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30" t="s">
        <v>33</v>
      </c>
      <c r="Q36" s="130"/>
      <c r="R36" s="130"/>
      <c r="S36" s="130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9">
        <v>42156</v>
      </c>
      <c r="Q37" s="129">
        <v>0</v>
      </c>
      <c r="R37" s="129"/>
      <c r="S37" s="129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0"/>
      <c r="Q38" s="129"/>
      <c r="R38" s="129"/>
      <c r="S38" s="129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90</v>
      </c>
      <c r="Q1" s="107"/>
      <c r="R1" s="107"/>
      <c r="S1" s="107"/>
      <c r="T1" s="107"/>
      <c r="U1" s="112"/>
    </row>
    <row r="2" spans="1:21" ht="16.5" thickBot="1">
      <c r="A2" s="113" t="s">
        <v>92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93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91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3">
        <v>2189.4</v>
      </c>
      <c r="T4" s="134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41">
        <f>SUM(S4:S23)</f>
        <v>3437</v>
      </c>
      <c r="T24" s="142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42186</v>
      </c>
      <c r="Q29" s="123">
        <f>'[1]червень'!$D$83</f>
        <v>152943.93305000002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70</v>
      </c>
      <c r="R32" s="128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42186</v>
      </c>
      <c r="Q39" s="129">
        <v>0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  <mergeCell ref="P29:P30"/>
    <mergeCell ref="Q29:S30"/>
    <mergeCell ref="S19:T19"/>
    <mergeCell ref="S20:T20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94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96</v>
      </c>
      <c r="Q1" s="107"/>
      <c r="R1" s="107"/>
      <c r="S1" s="107"/>
      <c r="T1" s="107"/>
      <c r="U1" s="112"/>
    </row>
    <row r="2" spans="1:21" ht="16.5" thickBot="1">
      <c r="A2" s="113" t="s">
        <v>97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98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41">
        <f>SUM(S4:S26)</f>
        <v>18786615.38</v>
      </c>
      <c r="T27" s="142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1" t="s">
        <v>37</v>
      </c>
      <c r="Q30" s="121"/>
      <c r="R30" s="121"/>
      <c r="S30" s="121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2" t="s">
        <v>31</v>
      </c>
      <c r="Q31" s="122"/>
      <c r="R31" s="122"/>
      <c r="S31" s="122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19">
        <v>42217</v>
      </c>
      <c r="Q32" s="123">
        <f>'[1]липень'!$D$83</f>
        <v>24842.96012</v>
      </c>
      <c r="R32" s="123"/>
      <c r="S32" s="123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20"/>
      <c r="Q33" s="123"/>
      <c r="R33" s="123"/>
      <c r="S33" s="123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7" t="s">
        <v>70</v>
      </c>
      <c r="R35" s="128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26" t="s">
        <v>47</v>
      </c>
      <c r="R36" s="126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1" t="s">
        <v>32</v>
      </c>
      <c r="Q40" s="121"/>
      <c r="R40" s="121"/>
      <c r="S40" s="121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30" t="s">
        <v>33</v>
      </c>
      <c r="Q41" s="130"/>
      <c r="R41" s="130"/>
      <c r="S41" s="130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19">
        <v>42217</v>
      </c>
      <c r="Q42" s="129">
        <f>'[3]залишки  (2)'!$K$6</f>
        <v>168402826.62</v>
      </c>
      <c r="R42" s="129"/>
      <c r="S42" s="129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20"/>
      <c r="Q43" s="129"/>
      <c r="R43" s="129"/>
      <c r="S43" s="129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5:T25"/>
    <mergeCell ref="S22:T22"/>
    <mergeCell ref="S23:T23"/>
    <mergeCell ref="S24:T24"/>
    <mergeCell ref="S26:T26"/>
    <mergeCell ref="S27:T27"/>
    <mergeCell ref="P30:S30"/>
    <mergeCell ref="P31:S31"/>
    <mergeCell ref="P32:P33"/>
    <mergeCell ref="Q32:S33"/>
    <mergeCell ref="Q35:R35"/>
    <mergeCell ref="Q36:R36"/>
    <mergeCell ref="P40:S40"/>
    <mergeCell ref="P41:S41"/>
    <mergeCell ref="P42:P43"/>
    <mergeCell ref="Q42:S4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G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6" sqref="L16:L2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99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101</v>
      </c>
      <c r="Q1" s="107"/>
      <c r="R1" s="107"/>
      <c r="S1" s="107"/>
      <c r="T1" s="107"/>
      <c r="U1" s="112"/>
    </row>
    <row r="2" spans="1:21" ht="16.5" thickBot="1">
      <c r="A2" s="113" t="s">
        <v>102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103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100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41">
        <f>SUM(S4:S23)</f>
        <v>13749.5</v>
      </c>
      <c r="T24" s="142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42248</v>
      </c>
      <c r="Q29" s="123">
        <f>'[1]серпень'!$D$83</f>
        <v>2162.07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70</v>
      </c>
      <c r="R32" s="128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42248</v>
      </c>
      <c r="Q39" s="129">
        <v>161932.82662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Q32:R32"/>
    <mergeCell ref="Q33:R33"/>
    <mergeCell ref="P37:S37"/>
    <mergeCell ref="P38:S38"/>
    <mergeCell ref="S24:T24"/>
    <mergeCell ref="P27:S27"/>
    <mergeCell ref="P28:S28"/>
    <mergeCell ref="P29:P30"/>
    <mergeCell ref="Q29:S30"/>
    <mergeCell ref="S23:T23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50" sqref="Q50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105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106</v>
      </c>
      <c r="Q1" s="107"/>
      <c r="R1" s="107"/>
      <c r="S1" s="107"/>
      <c r="T1" s="107"/>
      <c r="U1" s="112"/>
    </row>
    <row r="2" spans="1:21" ht="16.5" thickBot="1">
      <c r="A2" s="113" t="s">
        <v>108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109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104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AVERAGE(L4:L25)</f>
        <v>2636.565454545454</v>
      </c>
      <c r="P4" s="43">
        <v>24.1</v>
      </c>
      <c r="Q4" s="44">
        <v>0</v>
      </c>
      <c r="R4" s="45">
        <v>0</v>
      </c>
      <c r="S4" s="133">
        <v>0</v>
      </c>
      <c r="T4" s="134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2636.6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13.220000000000065</v>
      </c>
      <c r="L6" s="41">
        <v>684</v>
      </c>
      <c r="M6" s="41">
        <v>1250</v>
      </c>
      <c r="N6" s="4">
        <f t="shared" si="1"/>
        <v>0.5472</v>
      </c>
      <c r="O6" s="2">
        <v>2636.6</v>
      </c>
      <c r="P6" s="105">
        <v>45.94</v>
      </c>
      <c r="Q6" s="50">
        <v>0</v>
      </c>
      <c r="R6" s="106">
        <v>0.24</v>
      </c>
      <c r="S6" s="137">
        <v>0</v>
      </c>
      <c r="T6" s="138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</v>
      </c>
      <c r="D7" s="47">
        <v>7.8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97.22000000000017</v>
      </c>
      <c r="L7" s="41">
        <v>4209.5</v>
      </c>
      <c r="M7" s="41">
        <v>3500</v>
      </c>
      <c r="N7" s="4">
        <f t="shared" si="1"/>
        <v>1.2027142857142856</v>
      </c>
      <c r="O7" s="2">
        <v>2636.6</v>
      </c>
      <c r="P7" s="104">
        <v>0</v>
      </c>
      <c r="Q7" s="47">
        <v>0</v>
      </c>
      <c r="R7" s="53">
        <v>0</v>
      </c>
      <c r="S7" s="135">
        <v>10000</v>
      </c>
      <c r="T7" s="136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2636.6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</v>
      </c>
      <c r="I9" s="3">
        <v>0</v>
      </c>
      <c r="J9" s="3">
        <v>30.5</v>
      </c>
      <c r="K9" s="41">
        <f t="shared" si="0"/>
        <v>41.989999999999895</v>
      </c>
      <c r="L9" s="41">
        <v>2025.1</v>
      </c>
      <c r="M9" s="41">
        <v>1300</v>
      </c>
      <c r="N9" s="4">
        <f t="shared" si="1"/>
        <v>1.5577692307692308</v>
      </c>
      <c r="O9" s="2">
        <v>2636.6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2636.6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2636.6</v>
      </c>
      <c r="P11" s="104">
        <v>0</v>
      </c>
      <c r="Q11" s="47">
        <v>0</v>
      </c>
      <c r="R11" s="53">
        <v>0</v>
      </c>
      <c r="S11" s="135">
        <v>5000</v>
      </c>
      <c r="T11" s="136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2636.6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2636.6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2636.6</v>
      </c>
      <c r="P14" s="104">
        <v>119.6</v>
      </c>
      <c r="Q14" s="47">
        <v>0</v>
      </c>
      <c r="R14" s="52">
        <v>0</v>
      </c>
      <c r="S14" s="135">
        <v>0</v>
      </c>
      <c r="T14" s="136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2636.6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2636.6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2636.6</v>
      </c>
      <c r="P17" s="104">
        <v>0</v>
      </c>
      <c r="Q17" s="47">
        <v>0</v>
      </c>
      <c r="R17" s="52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2636.6</v>
      </c>
      <c r="P18" s="104">
        <v>0</v>
      </c>
      <c r="Q18" s="47">
        <v>0</v>
      </c>
      <c r="R18" s="53">
        <v>0.2</v>
      </c>
      <c r="S18" s="135">
        <v>0</v>
      </c>
      <c r="T18" s="136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2636.6</v>
      </c>
      <c r="P19" s="104">
        <v>2.2</v>
      </c>
      <c r="Q19" s="47">
        <v>0</v>
      </c>
      <c r="R19" s="53">
        <v>20</v>
      </c>
      <c r="S19" s="135">
        <v>0</v>
      </c>
      <c r="T19" s="136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2636.6</v>
      </c>
      <c r="P20" s="104">
        <v>4.3</v>
      </c>
      <c r="Q20" s="47">
        <v>0</v>
      </c>
      <c r="R20" s="53">
        <v>0</v>
      </c>
      <c r="S20" s="135">
        <v>2324.4</v>
      </c>
      <c r="T20" s="136"/>
      <c r="U20" s="34">
        <f t="shared" si="2"/>
        <v>2328.7000000000003</v>
      </c>
    </row>
    <row r="21" spans="1:21" ht="12.75">
      <c r="A21" s="12">
        <v>42271</v>
      </c>
      <c r="B21" s="41">
        <v>428.6</v>
      </c>
      <c r="C21" s="96">
        <v>226</v>
      </c>
      <c r="D21" s="3">
        <v>1.8</v>
      </c>
      <c r="E21" s="41">
        <v>429.44</v>
      </c>
      <c r="F21" s="41">
        <v>85</v>
      </c>
      <c r="G21" s="3">
        <v>0.5</v>
      </c>
      <c r="H21" s="3">
        <v>20.4</v>
      </c>
      <c r="I21" s="3">
        <v>0</v>
      </c>
      <c r="J21" s="3">
        <v>2.5</v>
      </c>
      <c r="K21" s="41">
        <f t="shared" si="0"/>
        <v>115.00000000000003</v>
      </c>
      <c r="L21" s="41">
        <v>1309.24</v>
      </c>
      <c r="M21" s="41">
        <v>1650</v>
      </c>
      <c r="N21" s="4">
        <f t="shared" si="1"/>
        <v>0.7934787878787879</v>
      </c>
      <c r="O21" s="2">
        <v>2636.6</v>
      </c>
      <c r="P21" s="46">
        <v>0</v>
      </c>
      <c r="Q21" s="52">
        <v>0.1</v>
      </c>
      <c r="R21" s="53">
        <v>0</v>
      </c>
      <c r="S21" s="135">
        <v>0</v>
      </c>
      <c r="T21" s="136"/>
      <c r="U21" s="34">
        <f t="shared" si="2"/>
        <v>0.1</v>
      </c>
    </row>
    <row r="22" spans="1:21" ht="12.75">
      <c r="A22" s="12">
        <v>42272</v>
      </c>
      <c r="B22" s="41">
        <v>565.4</v>
      </c>
      <c r="C22" s="96">
        <v>1276.6</v>
      </c>
      <c r="D22" s="3">
        <v>29.4</v>
      </c>
      <c r="E22" s="41">
        <v>362.54</v>
      </c>
      <c r="F22" s="41">
        <v>73.4</v>
      </c>
      <c r="G22" s="3">
        <v>0</v>
      </c>
      <c r="H22" s="3">
        <v>17.3</v>
      </c>
      <c r="I22" s="3">
        <v>0</v>
      </c>
      <c r="J22" s="3">
        <v>4.8</v>
      </c>
      <c r="K22" s="41">
        <f t="shared" si="0"/>
        <v>45.75999999999982</v>
      </c>
      <c r="L22" s="41">
        <v>2375.2</v>
      </c>
      <c r="M22" s="41">
        <f>1900-570</f>
        <v>1330</v>
      </c>
      <c r="N22" s="4">
        <f t="shared" si="1"/>
        <v>1.7858646616541352</v>
      </c>
      <c r="O22" s="2">
        <v>2636.6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42275</v>
      </c>
      <c r="B23" s="41">
        <v>425.2</v>
      </c>
      <c r="C23" s="96">
        <v>1934.8</v>
      </c>
      <c r="D23" s="3">
        <v>10.6</v>
      </c>
      <c r="E23" s="41">
        <v>1677.94</v>
      </c>
      <c r="F23" s="41">
        <v>107.7</v>
      </c>
      <c r="G23" s="3">
        <v>0</v>
      </c>
      <c r="H23" s="3">
        <v>23</v>
      </c>
      <c r="I23" s="3">
        <v>0</v>
      </c>
      <c r="J23" s="3">
        <v>1.8</v>
      </c>
      <c r="K23" s="41">
        <f t="shared" si="0"/>
        <v>48.56000000000063</v>
      </c>
      <c r="L23" s="41">
        <v>4229.6</v>
      </c>
      <c r="M23" s="41">
        <v>1800</v>
      </c>
      <c r="N23" s="4">
        <f t="shared" si="1"/>
        <v>2.349777777777778</v>
      </c>
      <c r="O23" s="2">
        <v>2636.6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42276</v>
      </c>
      <c r="B24" s="41">
        <v>2940.2</v>
      </c>
      <c r="C24" s="96">
        <v>1301.2</v>
      </c>
      <c r="D24" s="3">
        <v>5.8</v>
      </c>
      <c r="E24" s="41">
        <v>1943.4</v>
      </c>
      <c r="F24" s="41">
        <v>228.4</v>
      </c>
      <c r="G24" s="3">
        <v>0</v>
      </c>
      <c r="H24" s="3">
        <v>12.9</v>
      </c>
      <c r="I24" s="3">
        <v>0</v>
      </c>
      <c r="J24" s="3">
        <v>11.4</v>
      </c>
      <c r="K24" s="41">
        <f t="shared" si="0"/>
        <v>67.80000000000044</v>
      </c>
      <c r="L24" s="41">
        <v>6511.1</v>
      </c>
      <c r="M24" s="41">
        <f>3800+300</f>
        <v>4100</v>
      </c>
      <c r="N24" s="4">
        <f>L24/M24</f>
        <v>1.5880731707317075</v>
      </c>
      <c r="O24" s="2">
        <v>2636.6</v>
      </c>
      <c r="P24" s="46">
        <v>32.9</v>
      </c>
      <c r="Q24" s="52">
        <v>0</v>
      </c>
      <c r="R24" s="53">
        <v>0</v>
      </c>
      <c r="S24" s="135">
        <v>0</v>
      </c>
      <c r="T24" s="136"/>
      <c r="U24" s="34">
        <f t="shared" si="2"/>
        <v>32.9</v>
      </c>
    </row>
    <row r="25" spans="1:21" ht="13.5" thickBot="1">
      <c r="A25" s="12">
        <v>42277</v>
      </c>
      <c r="B25" s="41">
        <v>3216.2</v>
      </c>
      <c r="C25" s="96">
        <v>1620.4</v>
      </c>
      <c r="D25" s="3">
        <v>44.6</v>
      </c>
      <c r="E25" s="3">
        <v>1354.7</v>
      </c>
      <c r="F25" s="41">
        <v>184.1</v>
      </c>
      <c r="G25" s="3">
        <v>0.1</v>
      </c>
      <c r="H25" s="3">
        <v>27.8</v>
      </c>
      <c r="I25" s="3">
        <v>0</v>
      </c>
      <c r="J25" s="3">
        <v>4.4</v>
      </c>
      <c r="K25" s="41">
        <f t="shared" si="0"/>
        <v>60.300000000000516</v>
      </c>
      <c r="L25" s="41">
        <v>6512.6</v>
      </c>
      <c r="M25" s="41">
        <f>3200-1.5</f>
        <v>3198.5</v>
      </c>
      <c r="N25" s="4">
        <f t="shared" si="1"/>
        <v>2.0361419415350945</v>
      </c>
      <c r="O25" s="2">
        <v>2636.6</v>
      </c>
      <c r="P25" s="46">
        <v>0</v>
      </c>
      <c r="Q25" s="52">
        <v>0</v>
      </c>
      <c r="R25" s="53">
        <v>0</v>
      </c>
      <c r="S25" s="135">
        <v>0</v>
      </c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30664.380000000005</v>
      </c>
      <c r="C26" s="99">
        <f t="shared" si="3"/>
        <v>7591.23</v>
      </c>
      <c r="D26" s="99">
        <f t="shared" si="3"/>
        <v>457.9100000000001</v>
      </c>
      <c r="E26" s="99">
        <f t="shared" si="3"/>
        <v>8505.78</v>
      </c>
      <c r="F26" s="99">
        <f t="shared" si="3"/>
        <v>3942.3999999999996</v>
      </c>
      <c r="G26" s="99">
        <f t="shared" si="3"/>
        <v>5.2</v>
      </c>
      <c r="H26" s="99">
        <f t="shared" si="3"/>
        <v>500.49999999999994</v>
      </c>
      <c r="I26" s="100">
        <f t="shared" si="3"/>
        <v>920.1999999999999</v>
      </c>
      <c r="J26" s="100">
        <f t="shared" si="3"/>
        <v>233.4</v>
      </c>
      <c r="K26" s="42">
        <f t="shared" si="3"/>
        <v>5183.440000000002</v>
      </c>
      <c r="L26" s="42">
        <f t="shared" si="3"/>
        <v>58004.43999999999</v>
      </c>
      <c r="M26" s="42">
        <f t="shared" si="3"/>
        <v>56768.5</v>
      </c>
      <c r="N26" s="14">
        <f t="shared" si="1"/>
        <v>1.0217715810704877</v>
      </c>
      <c r="O26" s="2"/>
      <c r="P26" s="89">
        <f>SUM(P4:P25)</f>
        <v>229.04</v>
      </c>
      <c r="Q26" s="89">
        <f>SUM(Q4:Q25)</f>
        <v>0.1</v>
      </c>
      <c r="R26" s="89">
        <f>SUM(R4:R25)</f>
        <v>20.44</v>
      </c>
      <c r="S26" s="141">
        <f>SUM(S4:S25)</f>
        <v>17324.4</v>
      </c>
      <c r="T26" s="142"/>
      <c r="U26" s="89">
        <f>P26+Q26+S26+R26+T26</f>
        <v>17573.98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1" t="s">
        <v>37</v>
      </c>
      <c r="Q29" s="121"/>
      <c r="R29" s="121"/>
      <c r="S29" s="121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2" t="s">
        <v>31</v>
      </c>
      <c r="Q30" s="122"/>
      <c r="R30" s="122"/>
      <c r="S30" s="122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9">
        <v>42278</v>
      </c>
      <c r="Q31" s="123">
        <f>'[1]вересень'!$D$83</f>
        <v>1507.10082</v>
      </c>
      <c r="R31" s="123"/>
      <c r="S31" s="123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20"/>
      <c r="Q32" s="123"/>
      <c r="R32" s="123"/>
      <c r="S32" s="123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7" t="s">
        <v>70</v>
      </c>
      <c r="R34" s="128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6" t="s">
        <v>47</v>
      </c>
      <c r="R35" s="126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1" t="s">
        <v>32</v>
      </c>
      <c r="Q39" s="121"/>
      <c r="R39" s="121"/>
      <c r="S39" s="121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30" t="s">
        <v>33</v>
      </c>
      <c r="Q40" s="130"/>
      <c r="R40" s="130"/>
      <c r="S40" s="130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9">
        <v>42278</v>
      </c>
      <c r="Q41" s="129">
        <f>'[3]залишки  (2)'!$K$6/1000</f>
        <v>168402.82662</v>
      </c>
      <c r="R41" s="129"/>
      <c r="S41" s="129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20"/>
      <c r="Q42" s="129"/>
      <c r="R42" s="129"/>
      <c r="S42" s="129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S23:T23"/>
    <mergeCell ref="S24:T24"/>
    <mergeCell ref="P39:S39"/>
    <mergeCell ref="P40:S40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2015-09-21T12:05:28Z</cp:lastPrinted>
  <dcterms:created xsi:type="dcterms:W3CDTF">2006-11-30T08:16:02Z</dcterms:created>
  <dcterms:modified xsi:type="dcterms:W3CDTF">2015-10-02T12:25:49Z</dcterms:modified>
  <cp:category/>
  <cp:version/>
  <cp:contentType/>
  <cp:contentStatus/>
</cp:coreProperties>
</file>